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fa1920987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юджет" sheetId="1" r:id="R7a852363b18740ae"/>
    <x:sheet xmlns:r="http://schemas.openxmlformats.org/officeDocument/2006/relationships" name="Есеп" sheetId="2" r:id="Re2f19caa92294d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;(#,##0.00);&quot;-&quot;"/>
    <x:numFmt numFmtId="201" formatCode="0.0000"/>
    <x:numFmt numFmtId="202" formatCode="0.0"/>
    <x:numFmt numFmtId="203" formatCode="yyyy-mm-dd"/>
    <x:numFmt numFmtId="204" formatCode="#,##0;(#,##0);&quot;-&quot;"/>
    <x:numFmt numFmtId="205" formatCode="0.0%"/>
  </x:numFmts>
  <x:fonts count="8">
    <x:font>
      <x:sz val="11"/>
      <x:name val="Carlito"/>
    </x:font>
    <x:font>
      <x:sz val="10"/>
      <x:color rgb="FF172743"/>
      <x:name val="Arial"/>
    </x:font>
    <x:font>
      <x:b/>
      <x:sz val="16"/>
      <x:color rgb="FF172743"/>
      <x:name val="Arial"/>
    </x:font>
    <x:font>
      <x:sz val="10"/>
      <x:color rgb="FF0000FF"/>
      <x:name val="Arial"/>
    </x:font>
    <x:font>
      <x:sz val="10"/>
      <x:color rgb="FF526178"/>
      <x:name val="Arial"/>
    </x:font>
    <x:font>
      <x:b/>
      <x:sz val="10"/>
      <x:color rgb="FFFFFFFF"/>
      <x:name val="Arial"/>
    </x:font>
    <x:font>
      <x:b/>
      <x:sz val="10"/>
      <x:color rgb="FF172743"/>
      <x:name val="Arial"/>
    </x:font>
    <x:font>
      <x:sz val="10"/>
      <x:color rgb="FF008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743"/>
      </x:patternFill>
    </x:fill>
    <x:fill>
      <x:patternFill patternType="solid">
        <x:fgColor rgb="FFEDF3FC"/>
      </x:patternFill>
    </x:fill>
    <x:fill>
      <x:patternFill patternType="solid">
        <x:fgColor rgb="FFFFF2CE"/>
      </x:patternFill>
    </x:fill>
  </x:fills>
  <x:borders count="3">
    <x:border/>
    <x:border>
      <x:bottom style="thin">
        <x:color rgb="FFC7D5E7"/>
      </x:bottom>
    </x:border>
    <x:border>
      <x:top style="thin">
        <x:color rgb="FF91A9C9"/>
      </x:top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0" fontId="5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200" fontId="6" fillId="3" borderId="2" xfId="0" applyNumberFormat="1" applyFont="1" applyFill="1" applyBorder="1" applyAlignment="1">
      <x:alignment vertical="center"/>
    </x:xf>
    <x:xf numFmtId="204" fontId="3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/>
    </x:xf>
    <x:xf numFmtId="204" fontId="7" fillId="0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4" fontId="6" fillId="3" borderId="0" xfId="0" applyNumberFormat="1" applyFont="1" applyFill="1" applyBorder="1" applyAlignment="1">
      <x:alignment vertical="center"/>
    </x:xf>
    <x:xf numFmtId="204" fontId="6" fillId="3" borderId="2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5" fontId="3" fillId="4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52727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5a579a6f24528" /><Relationship Type="http://schemas.openxmlformats.org/officeDocument/2006/relationships/theme" Target="/xl/theme/theme1.xml" Id="Rf5ce6d9d8f274138" /><Relationship Type="http://schemas.openxmlformats.org/officeDocument/2006/relationships/sharedStrings" Target="/xl/sharedStrings.xml" Id="R8304060687b741e2" /><Relationship Type="http://schemas.openxmlformats.org/officeDocument/2006/relationships/worksheet" Target="/xl/worksheets/sheet1.xml" Id="R7a852363b18740ae" /><Relationship Type="http://schemas.openxmlformats.org/officeDocument/2006/relationships/worksheet" Target="/xl/worksheets/sheet2.xml" Id="Re2f19caa92294d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743"/>
  </x:sheetPr>
  <x:sheetViews>
    <x:sheetView showGridLines="0" workbookViewId="0"/>
  </x:sheetViews>
  <x:sheetFormatPr defaultRowHeight="15"/>
  <x:cols>
    <x:col min="1" max="1" width="52" hidden="0" customWidth="1"/>
    <x:col min="2" max="2" width="20" hidden="0" customWidth="1"/>
    <x:col min="3" max="3" width="20" hidden="0" customWidth="1"/>
    <x:col min="4" max="4" width="24" hidden="0" customWidth="1"/>
    <x:col min="5" max="5" width="24" hidden="0" customWidth="1"/>
  </x:cols>
  <x:sheetData>
    <x:row r="1" ht="27" customHeight="1">
      <x:c r="A1" s="2"/>
      <x:c r="B1" s="2"/>
      <x:c r="C1" s="2"/>
      <x:c r="D1" s="2"/>
      <x:c r="E1" s="2"/>
    </x:row>
    <x:row r="2" ht="34" customHeight="1">
      <x:c r="A2" s="4" t="str">
        <x:v>ШарШтаб — Бюджет</x:v>
      </x:c>
      <x:c r="B2" s="4"/>
      <x:c r="C2" s="4"/>
      <x:c r="D2" s="4"/>
      <x:c r="E2" s="4"/>
    </x:row>
    <x:row r="3" ht="27" customHeight="1">
      <x:c r="A3" s="5"/>
      <x:c r="B3" s="5"/>
      <x:c r="C3" s="5"/>
      <x:c r="D3" s="5"/>
      <x:c r="E3" s="5"/>
    </x:row>
    <x:row r="4" ht="27" customHeight="1">
      <x:c r="A4" s="2" t="str">
        <x:v>Серіктестің инвестициясы</x:v>
      </x:c>
      <x:c r="B4" s="3"/>
      <x:c r="C4" s="3"/>
      <x:c r="D4" s="3"/>
      <x:c r="E4" s="6" t="n">
        <x:v>20000000</x:v>
      </x:c>
    </x:row>
    <x:row r="5" ht="27" customHeight="1">
      <x:c r="A5" s="2" t="str">
        <x:v>1 EUR үшін RUB</x:v>
      </x:c>
      <x:c r="B5" s="3"/>
      <x:c r="C5" s="3"/>
      <x:c r="D5" s="3"/>
      <x:c r="E5" s="7" t="n">
        <x:v>96.3733</x:v>
      </x:c>
    </x:row>
    <x:row r="6" ht="27" customHeight="1">
      <x:c r="A6" s="2" t="str">
        <x:v>Көбейткіш</x:v>
      </x:c>
      <x:c r="B6" s="3"/>
      <x:c r="C6" s="3"/>
      <x:c r="D6" s="3"/>
      <x:c r="E6" s="8" t="n">
        <x:v>2</x:v>
      </x:c>
    </x:row>
    <x:row r="7" ht="27" customHeight="1">
      <x:c r="A7" s="2" t="str">
        <x:v>Бағам күні</x:v>
      </x:c>
      <x:c r="B7" s="3"/>
      <x:c r="C7" s="3"/>
      <x:c r="D7" s="3"/>
      <x:c r="E7" s="9" t="n">
        <x:v>46287</x:v>
      </x:c>
    </x:row>
    <x:row r="8" ht="32" customHeight="1">
      <x:c r="A8" s="12" t="str">
        <x:v>Көк сандар — енгізілетін мәндер. Қара — формулалар; жасыл — басқа параққа сілтемелер.</x:v>
      </x:c>
      <x:c r="B8" s="13"/>
      <x:c r="C8" s="13"/>
      <x:c r="D8" s="13"/>
      <x:c r="E8" s="13"/>
    </x:row>
    <x:row r="9" ht="27" customHeight="1">
      <x:c r="A9" s="2"/>
      <x:c r="B9" s="3"/>
      <x:c r="C9" s="3"/>
      <x:c r="D9" s="3"/>
      <x:c r="E9" s="3"/>
    </x:row>
    <x:row r="10" ht="35" customHeight="1">
      <x:c r="A10" s="18" t="str">
        <x:v>Бап</x:v>
      </x:c>
      <x:c r="B10" s="19" t="str">
        <x:v>База, EUR</x:v>
      </x:c>
      <x:c r="C10" s="19" t="str">
        <x:v>Көбейткіш</x:v>
      </x:c>
      <x:c r="D10" s="19" t="str">
        <x:v>Жоспар, EUR</x:v>
      </x:c>
      <x:c r="E10" s="19" t="str">
        <x:v>Жоспар, RUB</x:v>
      </x:c>
    </x:row>
    <x:row r="11" ht="27" customHeight="1">
      <x:c r="A11" s="2" t="str">
        <x:v>Бастапқы тауар</x:v>
      </x:c>
      <x:c r="B11" s="6" t="n">
        <x:v>40000</x:v>
      </x:c>
      <x:c r="C11" s="3" t="n">
        <x:f>IF(COUNT($E$6)=1,$E$6,"")</x:f>
        <x:v>2</x:v>
      </x:c>
      <x:c r="D11" s="3" t="n">
        <x:f>IF(COUNT(B11,C11)=2,B11*C11,"")</x:f>
        <x:v>80000</x:v>
      </x:c>
      <x:c r="E11" s="3" t="n">
        <x:f>IF(COUNT(D11,$E$5)=2,ROUND(D11*$E$5,2),"")</x:f>
        <x:v>7709864</x:v>
      </x:c>
    </x:row>
    <x:row r="12" ht="27" customHeight="1">
      <x:c r="A12" s="2" t="str">
        <x:v>Машиналар</x:v>
      </x:c>
      <x:c r="B12" s="6" t="n">
        <x:v>10000</x:v>
      </x:c>
      <x:c r="C12" s="3" t="n">
        <x:f>IF(COUNT($E$6)=1,$E$6,"")</x:f>
        <x:v>2</x:v>
      </x:c>
      <x:c r="D12" s="3" t="n">
        <x:f>IF(COUNT(B12,C12)=2,B12*C12,"")</x:f>
        <x:v>20000</x:v>
      </x:c>
      <x:c r="E12" s="3" t="n">
        <x:f>IF(COUNT(D12,$E$5)=2,ROUND(D12*$E$5,2),"")</x:f>
        <x:v>1927466</x:v>
      </x:c>
    </x:row>
    <x:row r="13" ht="27" customHeight="1">
      <x:c r="A13" s="2" t="str">
        <x:v>Мүкәммал және жабдықтау</x:v>
      </x:c>
      <x:c r="B13" s="6" t="n">
        <x:v>10000</x:v>
      </x:c>
      <x:c r="C13" s="3" t="n">
        <x:f>IF(COUNT($E$6)=1,$E$6,"")</x:f>
        <x:v>2</x:v>
      </x:c>
      <x:c r="D13" s="3" t="n">
        <x:f>IF(COUNT(B13,C13)=2,B13*C13,"")</x:f>
        <x:v>20000</x:v>
      </x:c>
      <x:c r="E13" s="3" t="n">
        <x:f>IF(COUNT(D13,$E$5)=2,ROUND(D13*$E$5,2),"")</x:f>
        <x:v>1927466</x:v>
      </x:c>
    </x:row>
    <x:row r="14" ht="27" customHeight="1">
      <x:c r="A14" s="2" t="str">
        <x:v>Жалдау және депозиттер</x:v>
      </x:c>
      <x:c r="B14" s="6" t="n">
        <x:v>10000</x:v>
      </x:c>
      <x:c r="C14" s="3" t="n">
        <x:f>IF(COUNT($E$6)=1,$E$6,"")</x:f>
        <x:v>2</x:v>
      </x:c>
      <x:c r="D14" s="3" t="n">
        <x:f>IF(COUNT(B14,C14)=2,B14*C14,"")</x:f>
        <x:v>20000</x:v>
      </x:c>
      <x:c r="E14" s="3" t="n">
        <x:f>IF(COUNT(D14,$E$5)=2,ROUND(D14*$E$5,2),"")</x:f>
        <x:v>1927466</x:v>
      </x:c>
    </x:row>
    <x:row r="15" ht="27" customHeight="1">
      <x:c r="A15" s="2" t="str">
        <x:v>Жарнама, қызметкерлер және резерв</x:v>
      </x:c>
      <x:c r="B15" s="6" t="n">
        <x:v>30000</x:v>
      </x:c>
      <x:c r="C15" s="3" t="n">
        <x:f>IF(COUNT($E$6)=1,$E$6,"")</x:f>
        <x:v>2</x:v>
      </x:c>
      <x:c r="D15" s="3" t="n">
        <x:f>IF(COUNT(B15,C15)=2,B15*C15,"")</x:f>
        <x:v>60000</x:v>
      </x:c>
      <x:c r="E15" s="3" t="n">
        <x:f>IF(COUNT(D15,$E$5)=2,ROUND(D15*$E$5,2),"")</x:f>
        <x:v>5782398</x:v>
      </x:c>
    </x:row>
    <x:row r="16" ht="27" customHeight="1">
      <x:c r="A16" s="24" t="str">
        <x:v>Екі еселенген іске қосу бюджеті</x:v>
      </x:c>
      <x:c r="B16" s="25" t="n">
        <x:f>IF(COUNT(B11:B15)=5,SUM(B11:B15),"")</x:f>
        <x:v>100000</x:v>
      </x:c>
      <x:c r="C16" s="25"/>
      <x:c r="D16" s="25" t="n">
        <x:f>IF(COUNT(D11:D15)=5,SUM(D11:D15),"")</x:f>
        <x:v>200000</x:v>
      </x:c>
      <x:c r="E16" s="25" t="n">
        <x:f>IF(COUNT(E11:E15)=5,SUM(E11:E15),"")</x:f>
        <x:v>19274660</x:v>
      </x:c>
    </x:row>
    <x:row r="17" ht="27" customHeight="1">
      <x:c r="A17" s="2"/>
      <x:c r="B17" s="3"/>
      <x:c r="C17" s="3"/>
      <x:c r="D17" s="3"/>
      <x:c r="E17" s="3"/>
    </x:row>
    <x:row r="18" ht="27" customHeight="1">
      <x:c r="A18" s="2" t="str">
        <x:v>Серіктес капиталының жиыны</x:v>
      </x:c>
      <x:c r="B18" s="3"/>
      <x:c r="C18" s="3"/>
      <x:c r="D18" s="3"/>
      <x:c r="E18" s="3" t="n">
        <x:f>IF(COUNT($E$4)=1,$E$4,"")</x:f>
        <x:v>20000000</x:v>
      </x:c>
    </x:row>
    <x:row r="19" ht="27" customHeight="1">
      <x:c r="A19" s="24" t="str">
        <x:v>Қосымша бөлінбеген резерв</x:v>
      </x:c>
      <x:c r="B19" s="25"/>
      <x:c r="C19" s="25"/>
      <x:c r="D19" s="25"/>
      <x:c r="E19" s="25" t="n">
        <x:f>IF(COUNT(E18,E16)=2,E18-E16,"")</x:f>
        <x:v>725340</x:v>
      </x:c>
    </x:row>
    <x:row r="20" ht="27" customHeight="1">
      <x:c r="A20" s="2"/>
      <x:c r="B20" s="3"/>
      <x:c r="C20" s="3"/>
      <x:c r="D20" s="3"/>
      <x:c r="E20" s="3"/>
    </x:row>
    <x:row r="21" ht="45" customHeight="1">
      <x:c r="A21" s="12" t="str">
        <x:v>«Жарнама, қызметкерлер және резерв» бабында жеке бөлінбеген резерв бар. Қосымша 725 340 RUB бөлек көрсетілген; оның мақсаты әлі бөлінбеген.</x:v>
      </x:c>
      <x:c r="B21" s="13"/>
      <x:c r="C21" s="13"/>
      <x:c r="D21" s="13"/>
      <x:c r="E21" s="13"/>
    </x:row>
    <x:row r="22" ht="27" customHeight="1">
      <x:c r="A22" s="2"/>
      <x:c r="B22" s="3"/>
      <x:c r="C22" s="3"/>
      <x:c r="D22" s="3"/>
      <x:c r="E22" s="3"/>
    </x:row>
    <x:row r="23" ht="35" customHeight="1">
      <x:c r="A23" s="18" t="str">
        <x:v>Іске қосу ауқымы</x:v>
      </x:c>
      <x:c r="B23" s="19" t="str">
        <x:v>База</x:v>
      </x:c>
      <x:c r="C23" s="19" t="str">
        <x:v>Көбейткіш</x:v>
      </x:c>
      <x:c r="D23" s="19" t="str">
        <x:v>Жиыны</x:v>
      </x:c>
      <x:c r="E23" s="19"/>
    </x:row>
    <x:row r="24" ht="27" customHeight="1">
      <x:c r="A24" s="2" t="str">
        <x:v>Дүкен және шоурум (м²)</x:v>
      </x:c>
      <x:c r="B24" s="26" t="n">
        <x:v>50</x:v>
      </x:c>
      <x:c r="C24" s="27" t="n">
        <x:f>IF(COUNT($E$6)=1,$E$6,"")</x:f>
        <x:v>2</x:v>
      </x:c>
      <x:c r="D24" s="27" t="n">
        <x:f>IF(COUNT(B24,C24)=2,B24*C24,"")</x:f>
        <x:v>100</x:v>
      </x:c>
      <x:c r="E24" s="3"/>
    </x:row>
    <x:row r="25" ht="27" customHeight="1">
      <x:c r="A25" s="2" t="str">
        <x:v>Қойма (м²)</x:v>
      </x:c>
      <x:c r="B25" s="26" t="n">
        <x:v>150</x:v>
      </x:c>
      <x:c r="C25" s="27" t="n">
        <x:f>IF(COUNT($E$6)=1,$E$6,"")</x:f>
        <x:v>2</x:v>
      </x:c>
      <x:c r="D25" s="27" t="n">
        <x:f>IF(COUNT(B25,C25)=2,B25*C25,"")</x:f>
        <x:v>300</x:v>
      </x:c>
      <x:c r="E25" s="3"/>
    </x:row>
    <x:row r="26" ht="27" customHeight="1">
      <x:c r="A26" s="2" t="str">
        <x:v>Ашылуға дейінгі науқан (ай, min)</x:v>
      </x:c>
      <x:c r="B26" s="26" t="n">
        <x:v>1</x:v>
      </x:c>
      <x:c r="C26" s="27" t="n">
        <x:f>IF(COUNT($E$6)=1,$E$6,"")</x:f>
        <x:v>2</x:v>
      </x:c>
      <x:c r="D26" s="27" t="n">
        <x:f>IF(COUNT(B26,C26)=2,B26*C26,"")</x:f>
        <x:v>2</x:v>
      </x:c>
      <x:c r="E26" s="3"/>
    </x:row>
    <x:row r="27" ht="27" customHeight="1">
      <x:c r="A27" s="2" t="str">
        <x:v>Ашылуға дейінгі науқан (ай, max)</x:v>
      </x:c>
      <x:c r="B27" s="26" t="n">
        <x:v>2</x:v>
      </x:c>
      <x:c r="C27" s="27" t="n">
        <x:f>IF(COUNT($E$6)=1,$E$6,"")</x:f>
        <x:v>2</x:v>
      </x:c>
      <x:c r="D27" s="27" t="n">
        <x:f>IF(COUNT(B27,C27)=2,B27*C27,"")</x:f>
        <x:v>4</x:v>
      </x:c>
      <x:c r="E27" s="3"/>
    </x:row>
    <x:row r="28" ht="27" customHeight="1">
      <x:c r="A28" s="2"/>
      <x:c r="B28" s="3"/>
      <x:c r="C28" s="3"/>
      <x:c r="D28" s="3"/>
      <x:c r="E28" s="3"/>
    </x:row>
    <x:row r="29" ht="30" customHeight="1">
      <x:c r="A29" s="12" t="str">
        <x:v>Жоспарланған үй-жайлар, команда және сатып алулар. Бұл ашылған дүкеннің сипаттамасы емес.</x:v>
      </x:c>
      <x:c r="B29" s="13"/>
      <x:c r="C29" s="13"/>
      <x:c r="D29" s="13"/>
      <x:c r="E29" s="13"/>
    </x:row>
    <x:row r="30" ht="38" customHeight="1">
      <x:c r="A30" s="12" t="str">
        <x:v>50/50 құрылымы Party Time BiH ұсынысынан алынған. Шарттар серіктестік келісімде бекітіледі.</x:v>
      </x:c>
      <x:c r="B30" s="13"/>
      <x:c r="C30" s="13"/>
      <x:c r="D30" s="13"/>
      <x:c r="E30" s="13"/>
    </x:row>
    <x:row r="31" ht="30" customHeight="1">
      <x:c r="A31" s="12" t="str">
        <x:v>Іске қосылатын қала мен нарық серіктеспен келісіледі.</x:v>
      </x:c>
      <x:c r="B31" s="13"/>
      <x:c r="C31" s="13"/>
      <x:c r="D31" s="13"/>
      <x:c r="E31" s="13"/>
    </x:row>
    <x:row r="32" ht="27" customHeight="1">
      <x:c r="A32" s="2"/>
      <x:c r="B32" s="3"/>
      <x:c r="C32" s="3"/>
      <x:c r="D32" s="3"/>
      <x:c r="E32" s="3"/>
    </x:row>
    <x:row r="33" ht="35" customHeight="1">
      <x:c r="A33" s="12" t="str">
        <x:v>Негізі: Party Time BiH түзетілген қаржы жоспары, 20.09.2026. Budžet!C15:C20; Obračun!C30:C38.</x:v>
      </x:c>
      <x:c r="B33" s="13"/>
      <x:c r="C33" s="13"/>
      <x:c r="D33" s="13"/>
      <x:c r="E33" s="13"/>
    </x:row>
    <x:row r="34" ht="30" customHeight="1">
      <x:c r="A34" s="12" t="str">
        <x:v>Бағам: Ресей Банкі, 22.09.2026, https://www.cbr.ru/scripts/XML_daily.asp</x:v>
      </x:c>
      <x:c r="B34" s="13"/>
      <x:c r="C34" s="13"/>
      <x:c r="D34" s="13"/>
      <x:c r="E34" s="13"/>
    </x:row>
    <x:row r="35" ht="38" customHeight="1">
      <x:c r="A35" s="12" t="str">
        <x:v>Жоспар болжамдарға негізделген. Нақты шығындар мен сату көлемі өзгеше болуы мүмкін. Пайда мен инвестицияның қайтарылуына кепілдік берілмейді.</x:v>
      </x:c>
      <x:c r="B35" s="13"/>
      <x:c r="C35" s="13"/>
      <x:c r="D35" s="13"/>
      <x:c r="E35" s="13"/>
    </x:row>
    <x:row r="36" ht="27" customHeight="1">
      <x:c r="A36" s="2"/>
      <x:c r="B36" s="3"/>
      <x:c r="C36" s="3"/>
      <x:c r="D36" s="3"/>
      <x:c r="E36" s="3"/>
    </x:row>
  </x:sheetData>
  <x:mergeCells>
    <x:mergeCell ref="A8:E8"/>
    <x:mergeCell ref="A21:E21"/>
    <x:mergeCell ref="A29:E29"/>
    <x:mergeCell ref="A30:E30"/>
    <x:mergeCell ref="A31:E31"/>
    <x:mergeCell ref="A33:E33"/>
    <x:mergeCell ref="A34:E34"/>
    <x:mergeCell ref="A35:E35"/>
  </x:mergeCells>
  <x:conditionalFormatting sqref="E19:E19">
    <x:cfRule type="cellIs" dxfId="0" priority="1" operator="lessThan">
      <x:formula>0</x:formula>
    </x:cfRule>
  </x:conditionalFormatting>
  <x:dataValidations count="1">
    <x:dataValidation type="decimal" operator="greaterThan" sqref="E5:E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264A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2" hidden="0" customWidth="1"/>
    <x:col min="2" max="2" width="20" hidden="0" customWidth="1"/>
    <x:col min="3" max="3" width="20" hidden="0" customWidth="1"/>
    <x:col min="4" max="4" width="24" hidden="0" customWidth="1"/>
    <x:col min="5" max="5" width="24" hidden="0" customWidth="1"/>
  </x:cols>
  <x:sheetData>
    <x:row r="1" ht="27" customHeight="1">
      <x:c r="A1" s="2"/>
      <x:c r="B1" s="2"/>
      <x:c r="C1" s="2"/>
      <x:c r="D1" s="2"/>
      <x:c r="E1" s="2"/>
    </x:row>
    <x:row r="2" ht="34" customHeight="1">
      <x:c r="A2" s="4" t="str">
        <x:v>ШарШтаб — Есеп</x:v>
      </x:c>
      <x:c r="B2" s="4"/>
      <x:c r="C2" s="4"/>
      <x:c r="D2" s="4"/>
      <x:c r="E2" s="4"/>
    </x:row>
    <x:row r="3" ht="32" customHeight="1">
      <x:c r="A3" s="29" t="str">
        <x:v>Жоспарланған үй-жайлар, команда және сатып алулар. Бұл ашылған дүкеннің сипаттамасы емес.</x:v>
      </x:c>
      <x:c r="B3" s="29"/>
      <x:c r="C3" s="29"/>
      <x:c r="D3" s="29"/>
      <x:c r="E3" s="29"/>
    </x:row>
    <x:row r="4" ht="27" customHeight="1">
      <x:c r="A4" s="2"/>
      <x:c r="B4" s="3"/>
      <x:c r="C4" s="3"/>
      <x:c r="D4" s="3"/>
      <x:c r="E4" s="3"/>
    </x:row>
    <x:row r="5" ht="35" customHeight="1">
      <x:c r="A5" s="18" t="str">
        <x:v>Бап</x:v>
      </x:c>
      <x:c r="B5" s="19" t="str">
        <x:v>База, адам</x:v>
      </x:c>
      <x:c r="C5" s="19" t="str">
        <x:v>Жоспар, адам</x:v>
      </x:c>
      <x:c r="D5" s="19" t="str">
        <x:v>Бір адамға брутто, EUR</x:v>
      </x:c>
      <x:c r="E5" s="19" t="str">
        <x:v>Айлық еңбекақы, RUB</x:v>
      </x:c>
    </x:row>
    <x:row r="6" ht="27" customHeight="1">
      <x:c r="A6" s="2" t="str">
        <x:v>Басшылар</x:v>
      </x:c>
      <x:c r="B6" s="26" t="n">
        <x:v>1</x:v>
      </x:c>
      <x:c r="C6" s="31" t="n">
        <x:f>IF(COUNT(B6,'Бюджет'!$E$6)=2,B6*'Бюджет'!$E$6,"")</x:f>
        <x:v>2</x:v>
      </x:c>
      <x:c r="D6" s="6" t="n">
        <x:v>1500</x:v>
      </x:c>
      <x:c r="E6" s="30" t="n">
        <x:f>IF(COUNT(C6,D6,'Бюджет'!$E$5)=3,ROUND(C6*D6*'Бюджет'!$E$5,2),"")</x:f>
        <x:v>289119.9</x:v>
      </x:c>
    </x:row>
    <x:row r="7" ht="27" customHeight="1">
      <x:c r="A7" s="2" t="str">
        <x:v>Қызметкерлер</x:v>
      </x:c>
      <x:c r="B7" s="26" t="n">
        <x:v>3</x:v>
      </x:c>
      <x:c r="C7" s="31" t="n">
        <x:f>IF(COUNT(B7,'Бюджет'!$E$6)=2,B7*'Бюджет'!$E$6,"")</x:f>
        <x:v>6</x:v>
      </x:c>
      <x:c r="D7" s="6" t="n">
        <x:v>1000</x:v>
      </x:c>
      <x:c r="E7" s="30" t="n">
        <x:f>IF(COUNT(C7,D7,'Бюджет'!$E$5)=3,ROUND(C7*D7*'Бюджет'!$E$5,2),"")</x:f>
        <x:v>578239.8</x:v>
      </x:c>
    </x:row>
    <x:row r="8" ht="27" customHeight="1">
      <x:c r="A8" s="24" t="str">
        <x:v>Жиыны</x:v>
      </x:c>
      <x:c r="B8" s="34" t="n">
        <x:f>IF(COUNT(B6:B7)=2,SUM(B6:B7),"")</x:f>
        <x:v>4</x:v>
      </x:c>
      <x:c r="C8" s="34" t="n">
        <x:f>IF(COUNT(C6:C7)=2,SUM(C6:C7),"")</x:f>
        <x:v>8</x:v>
      </x:c>
      <x:c r="D8" s="25"/>
      <x:c r="E8" s="25" t="n">
        <x:f>IF(COUNT(E6:E7)=2,SUM(E6:E7),"")</x:f>
        <x:v>867359.7000000001</x:v>
      </x:c>
    </x:row>
    <x:row r="9" ht="27" customHeight="1">
      <x:c r="A9" s="2"/>
      <x:c r="B9" s="3"/>
      <x:c r="C9" s="3"/>
      <x:c r="D9" s="3"/>
      <x:c r="E9" s="3"/>
    </x:row>
    <x:row r="10" ht="35" customHeight="1">
      <x:c r="A10" s="18" t="str">
        <x:v>Ай сайынғы шығындар</x:v>
      </x:c>
      <x:c r="B10" s="19" t="str">
        <x:v>База, EUR</x:v>
      </x:c>
      <x:c r="C10" s="19" t="str">
        <x:v>Жоспар, EUR</x:v>
      </x:c>
      <x:c r="D10" s="19" t="str">
        <x:v>Айына, RUB</x:v>
      </x:c>
      <x:c r="E10" s="19" t="str">
        <x:v>Жылына, RUB</x:v>
      </x:c>
    </x:row>
    <x:row r="11" ht="27" customHeight="1">
      <x:c r="A11" s="2" t="str">
        <x:v>Басшылар мен қызметкерлер</x:v>
      </x:c>
      <x:c r="B11" s="3" t="n">
        <x:f>IF(COUNT(B6,D6,B7,D7)=4,B6*D6+B7*D7,"")</x:f>
        <x:v>4500</x:v>
      </x:c>
      <x:c r="C11" s="3" t="n">
        <x:f>IF(COUNT(C6,D6,C7,D7)=4,C6*D6+C7*D7,"")</x:f>
        <x:v>9000</x:v>
      </x:c>
      <x:c r="D11" s="3" t="n">
        <x:f>IF(COUNT(E8)=1,E8,"")</x:f>
        <x:v>867359.7000000001</x:v>
      </x:c>
      <x:c r="E11" s="3" t="n">
        <x:f>IF(COUNT(D11)=1,D11*12,"")</x:f>
        <x:v>10408316.4</x:v>
      </x:c>
    </x:row>
    <x:row r="12" ht="27" customHeight="1">
      <x:c r="A12" s="2" t="str">
        <x:v>Жалдау және коммуналдық қызметтер</x:v>
      </x:c>
      <x:c r="B12" s="6" t="n">
        <x:v>2500</x:v>
      </x:c>
      <x:c r="C12" s="30" t="n">
        <x:f>IF(COUNT(B12,'Бюджет'!$E$6)=2,B12*'Бюджет'!$E$6,"")</x:f>
        <x:v>5000</x:v>
      </x:c>
      <x:c r="D12" s="30" t="n">
        <x:f>IF(COUNT(C12,'Бюджет'!$E$5)=2,ROUND(C12*'Бюджет'!$E$5,2),"")</x:f>
        <x:v>481866.5</x:v>
      </x:c>
      <x:c r="E12" s="3" t="n">
        <x:f>IF(COUNT(D12)=1,D12*12,"")</x:f>
        <x:v>5782398</x:v>
      </x:c>
    </x:row>
    <x:row r="13" ht="27" customHeight="1">
      <x:c r="A13" s="2" t="str">
        <x:v>Жарнама</x:v>
      </x:c>
      <x:c r="B13" s="6" t="n">
        <x:v>1500</x:v>
      </x:c>
      <x:c r="C13" s="30" t="n">
        <x:f>IF(COUNT(B13,'Бюджет'!$E$6)=2,B13*'Бюджет'!$E$6,"")</x:f>
        <x:v>3000</x:v>
      </x:c>
      <x:c r="D13" s="30" t="n">
        <x:f>IF(COUNT(C13,'Бюджет'!$E$5)=2,ROUND(C13*'Бюджет'!$E$5,2),"")</x:f>
        <x:v>289119.9</x:v>
      </x:c>
      <x:c r="E13" s="3" t="n">
        <x:f>IF(COUNT(D13)=1,D13*12,"")</x:f>
        <x:v>3469438.8000000003</x:v>
      </x:c>
    </x:row>
    <x:row r="14" ht="27" customHeight="1">
      <x:c r="A14" s="2" t="str">
        <x:v>Өзге шығындар</x:v>
      </x:c>
      <x:c r="B14" s="6" t="n">
        <x:v>1500</x:v>
      </x:c>
      <x:c r="C14" s="30" t="n">
        <x:f>IF(COUNT(B14,'Бюджет'!$E$6)=2,B14*'Бюджет'!$E$6,"")</x:f>
        <x:v>3000</x:v>
      </x:c>
      <x:c r="D14" s="30" t="n">
        <x:f>IF(COUNT(C14,'Бюджет'!$E$5)=2,ROUND(C14*'Бюджет'!$E$5,2),"")</x:f>
        <x:v>289119.9</x:v>
      </x:c>
      <x:c r="E14" s="3" t="n">
        <x:f>IF(COUNT(D14)=1,D14*12,"")</x:f>
        <x:v>3469438.8000000003</x:v>
      </x:c>
    </x:row>
    <x:row r="15" ht="27" customHeight="1">
      <x:c r="A15" s="2" t="str">
        <x:v>Құрылтайшылардың жалақысы</x:v>
      </x:c>
      <x:c r="B15" s="6" t="n">
        <x:v>0</x:v>
      </x:c>
      <x:c r="C15" s="30" t="n">
        <x:f>IF(COUNT(B15,'Бюджет'!$E$6)=2,B15*'Бюджет'!$E$6,"")</x:f>
        <x:v>0</x:v>
      </x:c>
      <x:c r="D15" s="30" t="n">
        <x:f>IF(COUNT(C15,'Бюджет'!$E$5)=2,ROUND(C15*'Бюджет'!$E$5,2),"")</x:f>
        <x:v>0</x:v>
      </x:c>
      <x:c r="E15" s="3" t="n">
        <x:f>IF(COUNT(D15)=1,D15*12,"")</x:f>
        <x:v>0</x:v>
      </x:c>
    </x:row>
    <x:row r="16" ht="27" customHeight="1">
      <x:c r="A16" s="24" t="str">
        <x:v>Жиыны</x:v>
      </x:c>
      <x:c r="B16" s="25" t="n">
        <x:f>IF(COUNT(B11:B15)=5,SUM(B11:B15),"")</x:f>
        <x:v>10000</x:v>
      </x:c>
      <x:c r="C16" s="25" t="n">
        <x:f>IF(COUNT(C11:C15)=5,SUM(C11:C15),"")</x:f>
        <x:v>20000</x:v>
      </x:c>
      <x:c r="D16" s="25" t="n">
        <x:f>IF(COUNT(D11:D15)=5,SUM(D11:D15),"")</x:f>
        <x:v>1927466</x:v>
      </x:c>
      <x:c r="E16" s="25" t="n">
        <x:f>IF(COUNT(E11:E15)=5,SUM(E11:E15),"")</x:f>
        <x:v>23129592</x:v>
      </x:c>
    </x:row>
    <x:row r="17" ht="27" customHeight="1">
      <x:c r="A17" s="2"/>
      <x:c r="B17" s="3"/>
      <x:c r="C17" s="3"/>
      <x:c r="D17" s="3"/>
      <x:c r="E17" s="3"/>
    </x:row>
    <x:row r="18" ht="48" customHeight="1">
      <x:c r="A18" s="12" t="str">
        <x:v>Өзге шығындарға бухгалтерия мен қызмет көрсету кіреді. Жалдау және коммуналдық қызметтер бірге көрсетілген. Қызметкерлерді жалдаудың толық құны мен импорт шығындарының құрамы таңдалған нарық үшін нақтыланады.</x:v>
      </x:c>
      <x:c r="B18" s="13"/>
      <x:c r="C18" s="13"/>
      <x:c r="D18" s="13"/>
      <x:c r="E18" s="13"/>
    </x:row>
    <x:row r="19" ht="27" customHeight="1">
      <x:c r="A19" s="2"/>
      <x:c r="B19" s="3"/>
      <x:c r="C19" s="3"/>
      <x:c r="D19" s="3"/>
      <x:c r="E19" s="3"/>
    </x:row>
    <x:row r="20" ht="35" customHeight="1">
      <x:c r="A20" s="18" t="str">
        <x:v>Сату жоспары</x:v>
      </x:c>
      <x:c r="B20" s="19" t="str">
        <x:v>База, EUR</x:v>
      </x:c>
      <x:c r="C20" s="19" t="str">
        <x:v>Жоспар, EUR</x:v>
      </x:c>
      <x:c r="D20" s="19" t="str">
        <x:v>Айналым, RUB</x:v>
      </x:c>
      <x:c r="E20" s="19" t="str">
        <x:v>Салықсыз, RUB</x:v>
      </x:c>
    </x:row>
    <x:row r="21" ht="27" customHeight="1">
      <x:c r="A21" s="2" t="str">
        <x:v>Алғашқы 12 ай</x:v>
      </x:c>
      <x:c r="B21" s="6" t="n">
        <x:v>300000</x:v>
      </x:c>
      <x:c r="C21" s="30" t="n">
        <x:f>IF(COUNT(B21,'Бюджет'!$E$6)=2,B21*'Бюджет'!$E$6,"")</x:f>
        <x:v>600000</x:v>
      </x:c>
      <x:c r="D21" s="30" t="n">
        <x:f>IF(COUNT(C21,'Бюджет'!$E$5)=2,ROUND(C21*'Бюджет'!$E$5,2),"")</x:f>
        <x:v>57823980</x:v>
      </x:c>
      <x:c r="E21" s="3" t="str">
        <x:f>IF(COUNT($E$25,D21)=2,IF(ISNUMBER($E$25),D21/(1+$E$25),""),"")</x:f>
      </x:c>
    </x:row>
    <x:row r="22" ht="27" customHeight="1">
      <x:c r="A22" s="2" t="str">
        <x:v>Екінші 12 ай</x:v>
      </x:c>
      <x:c r="B22" s="6" t="n">
        <x:v>500000</x:v>
      </x:c>
      <x:c r="C22" s="30" t="n">
        <x:f>IF(COUNT(B22,'Бюджет'!$E$6)=2,B22*'Бюджет'!$E$6,"")</x:f>
        <x:v>1000000</x:v>
      </x:c>
      <x:c r="D22" s="30" t="n">
        <x:f>IF(COUNT(C22,'Бюджет'!$E$5)=2,ROUND(C22*'Бюджет'!$E$5,2),"")</x:f>
        <x:v>96373300</x:v>
      </x:c>
      <x:c r="E22" s="3" t="str">
        <x:f>IF(COUNT($E$25,D22)=2,IF(ISNUMBER($E$25),D22/(1+$E$25),""),"")</x:f>
      </x:c>
    </x:row>
    <x:row r="23" ht="30" customHeight="1">
      <x:c r="A23" s="12" t="str">
        <x:v>Жылдар — жұмыстың алғашқы және екінші 12 айы. Екінші жылы шығындар сол деңгейде алынған.</x:v>
      </x:c>
      <x:c r="B23" s="13"/>
      <x:c r="C23" s="13"/>
      <x:c r="D23" s="13"/>
      <x:c r="E23" s="13"/>
    </x:row>
    <x:row r="24" ht="27" customHeight="1">
      <x:c r="A24" s="2"/>
      <x:c r="B24" s="3"/>
      <x:c r="C24" s="3"/>
      <x:c r="D24" s="3"/>
      <x:c r="E24" s="3"/>
    </x:row>
    <x:row r="25" ht="27" customHeight="1">
      <x:c r="A25" s="2" t="str">
        <x:v>Жергілікті салық (енгізіңіз)</x:v>
      </x:c>
      <x:c r="B25" s="3"/>
      <x:c r="C25" s="3"/>
      <x:c r="D25" s="3"/>
      <x:c r="E25" s="36"/>
    </x:row>
    <x:row r="26" ht="27" customHeight="1">
      <x:c r="A26" s="2" t="str">
        <x:v>Тауар коэффициенті</x:v>
      </x:c>
      <x:c r="B26" s="3"/>
      <x:c r="C26" s="3"/>
      <x:c r="D26" s="3"/>
      <x:c r="E26" s="8" t="n">
        <x:v>5</x:v>
      </x:c>
    </x:row>
    <x:row r="27" ht="27" customHeight="1">
      <x:c r="A27" s="2" t="str">
        <x:v>Қызмет коэффициенті</x:v>
      </x:c>
      <x:c r="B27" s="3"/>
      <x:c r="C27" s="3"/>
      <x:c r="D27" s="3"/>
      <x:c r="E27" s="8" t="n">
        <x:v>10</x:v>
      </x:c>
    </x:row>
    <x:row r="28" ht="27" customHeight="1">
      <x:c r="A28" s="2" t="str">
        <x:v>Қызмет үлесі</x:v>
      </x:c>
      <x:c r="B28" s="3"/>
      <x:c r="C28" s="3"/>
      <x:c r="D28" s="3"/>
      <x:c r="E28" s="35" t="n">
        <x:v>0</x:v>
      </x:c>
    </x:row>
    <x:row r="29" ht="27" customHeight="1">
      <x:c r="A29" s="2"/>
      <x:c r="B29" s="3"/>
      <x:c r="C29" s="3"/>
      <x:c r="D29" s="3"/>
      <x:c r="E29" s="3"/>
    </x:row>
    <x:row r="30" ht="35" customHeight="1">
      <x:c r="A30" s="18" t="str">
        <x:v>Бап</x:v>
      </x:c>
      <x:c r="B30" s="19"/>
      <x:c r="C30" s="19" t="str">
        <x:v>Алғашқы 12 ай</x:v>
      </x:c>
      <x:c r="D30" s="19" t="str">
        <x:v>Екінші 12 ай</x:v>
      </x:c>
      <x:c r="E30" s="3"/>
    </x:row>
    <x:row r="31" ht="27" customHeight="1">
      <x:c r="A31" s="2" t="str">
        <x:v>Салықсыз, RUB</x:v>
      </x:c>
      <x:c r="B31" s="3"/>
      <x:c r="C31" s="3" t="str">
        <x:f>IF(COUNT(E21)=1,IF(ISNUMBER(E21),E21,""),"")</x:f>
      </x:c>
      <x:c r="D31" s="3" t="str">
        <x:f>IF(COUNT(E22)=1,IF(ISNUMBER(E22),E22,""),"")</x:f>
      </x:c>
      <x:c r="E31" s="3"/>
    </x:row>
    <x:row r="32" ht="27" customHeight="1">
      <x:c r="A32" s="2" t="str">
        <x:v>Тікелей шығындар</x:v>
      </x:c>
      <x:c r="B32" s="3"/>
      <x:c r="C32" s="3" t="str">
        <x:f>IF(COUNT(C31,$E$28,$E$25,$E$26,$E$27)=5,IF(ISNUMBER(C31),C31*((1-$E$28)*(1+$E$25)/$E$26+$E$28/$E$27),""),"")</x:f>
      </x:c>
      <x:c r="D32" s="3" t="str">
        <x:f>IF(COUNT(D31,$E$28,$E$25,$E$26,$E$27)=5,IF(ISNUMBER(D31),D31*((1-$E$28)*(1+$E$25)/$E$26+$E$28/$E$27),""),"")</x:f>
      </x:c>
      <x:c r="E32" s="3"/>
    </x:row>
    <x:row r="33" ht="27" customHeight="1">
      <x:c r="A33" s="2" t="str">
        <x:v>Тікелей шығындардан кейінгі қалдық</x:v>
      </x:c>
      <x:c r="B33" s="3"/>
      <x:c r="C33" s="3" t="str">
        <x:f>IF(COUNT(C31,C32)=2,IF(ISNUMBER(C31),C31-C32,""),"")</x:f>
      </x:c>
      <x:c r="D33" s="3" t="str">
        <x:f>IF(COUNT(D31,D32)=2,IF(ISNUMBER(D31),D31-D32,""),"")</x:f>
      </x:c>
      <x:c r="E33" s="3"/>
    </x:row>
    <x:row r="34" ht="27" customHeight="1">
      <x:c r="A34" s="2" t="str">
        <x:v>12 айдағы жиынтық</x:v>
      </x:c>
      <x:c r="B34" s="3"/>
      <x:c r="C34" s="3" t="n">
        <x:f>IF(COUNT($E$16)=1,$E$16,"")</x:f>
        <x:v>23129592</x:v>
      </x:c>
      <x:c r="D34" s="3" t="n">
        <x:f>IF(COUNT($E$16)=1,$E$16,"")</x:f>
        <x:v>23129592</x:v>
      </x:c>
      <x:c r="E34" s="3"/>
    </x:row>
    <x:row r="35" ht="48" customHeight="1">
      <x:c r="A35" s="37" t="str">
        <x:v>Амортизация, қаржыландыру және пайда салығына дейінгі нәтиже</x:v>
      </x:c>
      <x:c r="B35" s="25"/>
      <x:c r="C35" s="25" t="str">
        <x:f>IF(COUNT(C33,C34)=2,IF(ISNUMBER(C33),C33-C34,""),"")</x:f>
      </x:c>
      <x:c r="D35" s="25" t="str">
        <x:f>IF(COUNT(D33,D34)=2,IF(ISNUMBER(D33),D33-D34,""),"")</x:f>
      </x:c>
      <x:c r="E35" s="25"/>
    </x:row>
    <x:row r="36" ht="48" customHeight="1">
      <x:c r="A36" s="38" t="str">
        <x:v>Шығынсыздық үшін салықсыз айлық айналым</x:v>
      </x:c>
      <x:c r="B36" s="3"/>
      <x:c r="C36" s="3" t="str">
        <x:f>IF(COUNT($E$25,$E$28,$E$26,$E$27,$D$16)=5,IF(ISNUMBER($E$25),IF((1-((1-$E$28)*(1+$E$25)/$E$26+$E$28/$E$27))&gt;0,$D$16/(1-((1-$E$28)*(1+$E$25)/$E$26+$E$28/$E$27)),""),""),"")</x:f>
      </x:c>
      <x:c r="D36" s="3" t="str">
        <x:f>IF(COUNT($E$25,$E$28,$E$26,$E$27,$D$16)=5,IF(ISNUMBER($E$25),IF((1-((1-$E$28)*(1+$E$25)/$E$26+$E$28/$E$27))&gt;0,$D$16/(1-((1-$E$28)*(1+$E$25)/$E$26+$E$28/$E$27)),""),""),"")</x:f>
      </x:c>
      <x:c r="E36" s="3"/>
    </x:row>
    <x:row r="37" ht="27" customHeight="1">
      <x:c r="A37" s="2"/>
      <x:c r="B37" s="3"/>
      <x:c r="C37" s="3"/>
      <x:c r="D37" s="3"/>
      <x:c r="E37" s="3"/>
    </x:row>
    <x:row r="38" ht="55" customHeight="1">
      <x:c r="A38" s="12" t="str">
        <x:v>Айналым болжамды жергілікті сату салығын қамтиды. БиГ мөлшерлемесі көшірілмеген. Қолданылатын мөлшерлемені немесе салықсыз режим расталса 0 енгізіңіз. Оған дейін таза түсім мен нәтиже есептелмейді.</x:v>
      </x:c>
      <x:c r="B38" s="13"/>
      <x:c r="C38" s="13"/>
      <x:c r="D38" s="13"/>
      <x:c r="E38" s="13"/>
    </x:row>
    <x:row r="39" ht="55" customHeight="1">
      <x:c r="A39" s="12" t="str">
        <x:v>Тауар ×5: салықпен баға / өтелетін салықсыз сатып алу құны. Қызмет ×10: салықсыз баға / тікелей материалдар. Қызмет үлесі 0% — нақты сату құрамы емес, бастапқы модель мысалы.</x:v>
      </x:c>
      <x:c r="B39" s="13"/>
      <x:c r="C39" s="13"/>
      <x:c r="D39" s="13"/>
      <x:c r="E39" s="13"/>
    </x:row>
    <x:row r="40" ht="27" customHeight="1">
      <x:c r="A40" s="2"/>
      <x:c r="B40" s="3"/>
      <x:c r="C40" s="3"/>
      <x:c r="D40" s="3"/>
      <x:c r="E40" s="3"/>
    </x:row>
    <x:row r="41" ht="32" customHeight="1">
      <x:c r="A41" s="12" t="str">
        <x:v>Негізі: Party Time BiH түзетілген қаржы жоспары, 20.09.2026. Obračun!C7:D48.</x:v>
      </x:c>
      <x:c r="B41" s="13"/>
      <x:c r="C41" s="13"/>
      <x:c r="D41" s="13"/>
      <x:c r="E41" s="13"/>
    </x:row>
    <x:row r="42" ht="32" customHeight="1">
      <x:c r="A42" s="12" t="str">
        <x:v>Көк сандар — енгізілетін мәндер. Қара — формулалар; жасыл — басқа параққа сілтемелер.</x:v>
      </x:c>
      <x:c r="B42" s="13"/>
      <x:c r="C42" s="13"/>
      <x:c r="D42" s="13"/>
      <x:c r="E42" s="13"/>
    </x:row>
    <x:row r="43" ht="38" customHeight="1">
      <x:c r="A43" s="12" t="str">
        <x:v>Жоспар болжамдарға негізделген. Нақты шығындар мен сату көлемі өзгеше болуы мүмкін. Пайда мен инвестицияның қайтарылуына кепілдік берілмейді.</x:v>
      </x:c>
      <x:c r="B43" s="13"/>
      <x:c r="C43" s="13"/>
      <x:c r="D43" s="13"/>
      <x:c r="E43" s="13"/>
    </x:row>
    <x:row r="44" ht="27" customHeight="1">
      <x:c r="A44" s="2"/>
      <x:c r="B44" s="3"/>
      <x:c r="C44" s="3"/>
      <x:c r="D44" s="3"/>
      <x:c r="E44" s="3"/>
    </x:row>
    <x:row r="45" ht="27" customHeight="1">
      <x:c r="A45" s="2"/>
      <x:c r="B45" s="3"/>
      <x:c r="C45" s="3"/>
      <x:c r="D45" s="3"/>
      <x:c r="E45" s="3"/>
    </x:row>
  </x:sheetData>
  <x:mergeCells>
    <x:mergeCell ref="A3:E3"/>
    <x:mergeCell ref="A18:E18"/>
    <x:mergeCell ref="A23:E23"/>
    <x:mergeCell ref="A38:E38"/>
    <x:mergeCell ref="A39:E39"/>
    <x:mergeCell ref="A41:E41"/>
    <x:mergeCell ref="A42:E42"/>
    <x:mergeCell ref="A43:E43"/>
  </x:mergeCells>
  <x:dataValidations count="3">
    <x:dataValidation type="decimal" operator="between" sqref="E25">
      <x:formula1>0</x:formula1>
      <x:formula2>1</x:formula2>
    </x:dataValidation>
    <x:dataValidation type="decimal" operator="between" sqref="E28">
      <x:formula1>0</x:formula1>
      <x:formula2>1</x:formula2>
    </x:dataValidation>
    <x:dataValidation type="decimal" operator="greaterThan" sqref="E26:E27">
      <x:formula1>0</x:formula1>
    </x:dataValidation>
  </x:dataValidations>
  <x:pageMargins left="0.7" right="0.7" top="0.75" bottom="0.75" header="0.3" footer="0.3"/>
</x:worksheet>
</file>